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'1кв'!$A$1:$E$52</definedName>
    <definedName name="_xlnm.Print_Area" localSheetId="1">'2кв'!$A$1:$E$54</definedName>
    <definedName name="_xlnm.Print_Area" localSheetId="2">'3кв'!$A$1:$E$53</definedName>
    <definedName name="_xlnm.Print_Area" localSheetId="3">'4кв'!$A$1:$E$50</definedName>
    <definedName name="_xlnm.Print_Area" localSheetId="4">отчет!$A$1:$C$45</definedName>
  </definedNames>
  <calcPr calcId="152511"/>
</workbook>
</file>

<file path=xl/calcChain.xml><?xml version="1.0" encoding="utf-8"?>
<calcChain xmlns="http://schemas.openxmlformats.org/spreadsheetml/2006/main">
  <c r="C29" i="27" l="1"/>
  <c r="E33" i="24"/>
  <c r="E30" i="27"/>
  <c r="C25" i="27"/>
  <c r="C28" i="27"/>
  <c r="C26" i="27" s="1"/>
  <c r="C24" i="27"/>
  <c r="C20" i="27"/>
  <c r="C21" i="27"/>
  <c r="C22" i="27"/>
  <c r="C23" i="27"/>
  <c r="C18" i="27"/>
  <c r="C19" i="27"/>
  <c r="C17" i="27"/>
  <c r="C14" i="27"/>
  <c r="C13" i="27"/>
  <c r="C12" i="27"/>
  <c r="C15" i="27" s="1"/>
  <c r="B51" i="24"/>
  <c r="C6" i="27"/>
  <c r="G49" i="26"/>
  <c r="G50" i="26"/>
  <c r="E30" i="26"/>
  <c r="E28" i="26"/>
  <c r="C36" i="27"/>
  <c r="B47" i="26"/>
  <c r="B48" i="26"/>
  <c r="E24" i="26"/>
  <c r="E22" i="26"/>
  <c r="C30" i="27" l="1"/>
  <c r="F30" i="27" s="1"/>
  <c r="B49" i="26"/>
  <c r="G53" i="25"/>
  <c r="C31" i="27" l="1"/>
  <c r="E33" i="25"/>
  <c r="G52" i="25"/>
  <c r="B50" i="25"/>
  <c r="E31" i="25"/>
  <c r="E30" i="25"/>
  <c r="G52" i="24" l="1"/>
  <c r="B51" i="25" l="1"/>
  <c r="E24" i="25"/>
  <c r="E22" i="25"/>
  <c r="B52" i="25" l="1"/>
  <c r="G53" i="24"/>
  <c r="B52" i="24"/>
  <c r="E30" i="24"/>
  <c r="E24" i="24"/>
  <c r="E22" i="24"/>
  <c r="B53" i="24" l="1"/>
  <c r="G50" i="23"/>
  <c r="E30" i="23"/>
  <c r="E29" i="23"/>
  <c r="B50" i="23"/>
  <c r="G51" i="23"/>
  <c r="B49" i="23" l="1"/>
  <c r="E22" i="23"/>
  <c r="E24" i="23"/>
  <c r="E32" i="23" l="1"/>
  <c r="B51" i="23"/>
  <c r="B52" i="23" l="1"/>
  <c r="B47" i="24" s="1"/>
  <c r="B54" i="24" s="1"/>
  <c r="B47" i="25" s="1"/>
  <c r="B53" i="25" s="1"/>
  <c r="B44" i="26" s="1"/>
  <c r="B50" i="26" s="1"/>
</calcChain>
</file>

<file path=xl/sharedStrings.xml><?xml version="1.0" encoding="utf-8"?>
<sst xmlns="http://schemas.openxmlformats.org/spreadsheetml/2006/main" count="349" uniqueCount="130">
  <si>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</si>
  <si>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</si>
  <si>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</si>
  <si>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</si>
  <si>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</si>
  <si>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</si>
  <si>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</si>
  <si>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</si>
  <si>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</si>
  <si>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</si>
  <si>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</si>
  <si>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</si>
  <si>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</si>
  <si>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</si>
  <si>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</si>
  <si>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</si>
  <si>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</si>
  <si>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</si>
  <si>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</si>
  <si>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</si>
  <si>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</si>
  <si>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</si>
  <si>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</si>
  <si>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</si>
  <si>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Линейная, д. 19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</si>
  <si>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№15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</si>
  <si>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</si>
  <si>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</si>
  <si>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</si>
  <si>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</si>
  <si>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</si>
  <si>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Итого остаток на конец квартала </t>
  </si>
  <si>
    <t>в т.ч. Оплачено</t>
  </si>
  <si>
    <t>оплачено не жилые помещения</t>
  </si>
  <si>
    <t>Расходы по обслуживанию и тек. ремонту</t>
  </si>
  <si>
    <t>Информация для собственников:</t>
  </si>
  <si>
    <t xml:space="preserve">Расходы по управлению МКД </t>
  </si>
  <si>
    <t>Остаток на начало квартала</t>
  </si>
  <si>
    <t>определена приложением № 9 к договору №9 от 01.04.2015 г.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</si>
  <si>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Маньшина Виктора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</si>
  <si>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 от 13.11.2018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</si>
  <si>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Маньшин В.А.</t>
    </r>
  </si>
  <si>
    <t>Услуги по содержанию многоквартирного дома</t>
  </si>
  <si>
    <t>Оплачено за размещение оборудования ТТК</t>
  </si>
  <si>
    <t xml:space="preserve">Дератизация и дезинсекция </t>
  </si>
  <si>
    <t>по заявке собственников</t>
  </si>
  <si>
    <t>библ.</t>
  </si>
  <si>
    <t>админ.</t>
  </si>
  <si>
    <t>холодная вода на СОИ</t>
  </si>
  <si>
    <t>электроэнергия на СОИ</t>
  </si>
  <si>
    <t>водоотведение на СОИ</t>
  </si>
  <si>
    <t xml:space="preserve">пригородов </t>
  </si>
  <si>
    <t>39,7м2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</si>
  <si>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</si>
  <si>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</si>
  <si>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</si>
  <si>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S= 2424,6+249,5 (не жилые)=2674,1м2</t>
  </si>
  <si>
    <t>Ремонт вентканалов (кв.12)</t>
  </si>
  <si>
    <t>Ремонт фрамуги оконной (кв.50)</t>
  </si>
  <si>
    <t>январь</t>
  </si>
  <si>
    <t>ч/ч</t>
  </si>
  <si>
    <t xml:space="preserve">           2. Всего за период с "01" 01 2023 г. по "31" 03 2023 г. выполнено работ (оказано услуг) на общую сумму сто семьдесят семь тысяч восемьсот тридцать девять рублей 00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</si>
  <si>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</si>
  <si>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 176775,83</t>
  </si>
  <si>
    <t>за 2 квартал 2023 года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</si>
  <si>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Земляникова Николая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</si>
  <si>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 №2 от 20.04.2023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</si>
  <si>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Земляников Н.А.</t>
    </r>
  </si>
  <si>
    <t>"30" 06 2023 г.</t>
  </si>
  <si>
    <t>2 квартал</t>
  </si>
  <si>
    <t>за 3 квартал 2023 года</t>
  </si>
  <si>
    <t>"30" 09 2023 г.</t>
  </si>
  <si>
    <t>3 квартал</t>
  </si>
  <si>
    <t>ремонт урны</t>
  </si>
  <si>
    <t>Реконструкция ОДПУ ХВС (смета)</t>
  </si>
  <si>
    <t>апрель</t>
  </si>
  <si>
    <t>май</t>
  </si>
  <si>
    <t>Поверка, ремонт ОДПУ</t>
  </si>
  <si>
    <t xml:space="preserve">           2. Всего за период с "01" 04 2023 г. по "30" 06 2023 г. выполнено работ (оказано услуг) на общую сумму двести тридцать три тысячи восемьсот пятьдесят четыре рубля 07 копеек</t>
  </si>
  <si>
    <t>Предъявлено населению  179983,8</t>
  </si>
  <si>
    <t>Единовременная плата за реконстр. Узла учета ХВС 27774,24</t>
  </si>
  <si>
    <t xml:space="preserve">август </t>
  </si>
  <si>
    <t>Корректировка отчета по уборке МОП</t>
  </si>
  <si>
    <t xml:space="preserve">по приказу </t>
  </si>
  <si>
    <t xml:space="preserve">            </t>
  </si>
  <si>
    <t>частичный ремонт отлива балкона</t>
  </si>
  <si>
    <t>сварка урн(кв 1)</t>
  </si>
  <si>
    <t>июль</t>
  </si>
  <si>
    <t xml:space="preserve">           2. Всего за период с "01" 07 2023 г. по "30" 09 2023 г. выполнено работ (оказано услуг) на общую сумму сто восемьдесят восемь тысяч триста двадцать четыре рубля 76 копеек</t>
  </si>
  <si>
    <t>Предъявлено населению  197770,56</t>
  </si>
  <si>
    <t>Вдохновение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</si>
  <si>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</si>
  <si>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</si>
  <si>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</si>
  <si>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</si>
  <si>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</si>
  <si>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</si>
  <si>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</si>
  <si>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</si>
  <si>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</si>
  <si>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</si>
  <si>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</si>
  <si>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</si>
  <si>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 xml:space="preserve">   * Поверка ОДПУ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</si>
  <si>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</si>
  <si>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</si>
  <si>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</si>
  <si>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</si>
  <si>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</si>
  <si>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</si>
  <si>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</si>
  <si>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</si>
  <si>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</si>
  <si>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</si>
  <si>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</si>
  <si>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Линейная, д. 19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</si>
  <si>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</si>
  <si>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</si>
  <si>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</si>
  <si>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сто девяносто девять тысяч восемьсот сорок пять рублей 95 копеек.</t>
  </si>
  <si>
    <t>Предъявлено населению  191888,88</t>
  </si>
  <si>
    <t>Начислено всего 746419,07</t>
  </si>
  <si>
    <t xml:space="preserve"> </t>
  </si>
  <si>
    <t>* водоотведение на СОИ- 24348,9</t>
  </si>
  <si>
    <t>* электроэнергия на СОИ- 18415,45</t>
  </si>
  <si>
    <t>* холодная вода на СОИ - 15552,9</t>
  </si>
  <si>
    <t>Оплачено не жилые помещения</t>
  </si>
  <si>
    <t>Непредвиденные работы 13,5 ч/ч</t>
  </si>
  <si>
    <t xml:space="preserve">   * Реконструкция ОДПУ ХВС (смета)</t>
  </si>
  <si>
    <t>Оплачено в текущем периоде по квитанциям, в т.ч. Единовременная плата за реконструкцию узла учета ХВС 27774,24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</si>
</sst>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166" fontId="14" fillId="0" borderId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43" fontId="4" fillId="0" borderId="0" xfId="1" applyFont="1"/>
    <xf numFmtId="0" fontId="10" fillId="0" borderId="0" xfId="0" applyFont="1"/>
    <xf numFmtId="43" fontId="4" fillId="0" borderId="0" xfId="0" applyNumberFormat="1" applyFont="1"/>
    <xf numFmtId="2" fontId="4" fillId="0" borderId="0" xfId="0" applyNumberFormat="1" applyFont="1"/>
    <xf numFmtId="0" fontId="3" fillId="0" borderId="0" xfId="0" applyFont="1" applyAlignment="1">
      <alignment wrapText="1"/>
    </xf>
    <xf numFmtId="39" fontId="7" fillId="0" borderId="0" xfId="1" applyNumberFormat="1" applyFont="1"/>
    <xf numFmtId="164" fontId="7" fillId="0" borderId="0" xfId="1" applyNumberFormat="1" applyFont="1"/>
    <xf numFmtId="165" fontId="4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7" fillId="0" borderId="1" xfId="0" applyFont="1" applyBorder="1"/>
    <xf numFmtId="0" fontId="13" fillId="0" borderId="4" xfId="0" applyFont="1" applyBorder="1" applyAlignment="1"/>
    <xf numFmtId="0" fontId="13" fillId="0" borderId="5" xfId="0" applyFont="1" applyBorder="1"/>
    <xf numFmtId="0" fontId="3" fillId="0" borderId="1" xfId="0" applyFont="1" applyBorder="1" applyAlignment="1">
      <alignment wrapText="1"/>
    </xf>
    <xf numFmtId="0" fontId="13" fillId="2" borderId="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2" borderId="5" xfId="0" applyFont="1" applyFill="1" applyBorder="1"/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13" fillId="0" borderId="6" xfId="0" applyFont="1" applyBorder="1" applyAlignment="1"/>
    <xf numFmtId="0" fontId="1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4" fillId="0" borderId="9" xfId="0" applyFont="1" applyBorder="1" applyAlignment="1">
      <alignment vertical="center" wrapText="1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164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topLeftCell="A29" zoomScaleSheetLayoutView="100" workbookViewId="0">
      <selection activeCell="D29" sqref="D29:D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98" t="s">
        <v>11</v>
      </c>
      <c r="B1" s="98"/>
      <c r="C1" s="98"/>
      <c r="D1" s="98"/>
      <c r="E1" s="98"/>
    </row>
    <row r="2" spans="1:5" ht="27.75" customHeight="1" x14ac:dyDescent="0.25">
      <c r="A2" s="99" t="s">
        <v>12</v>
      </c>
      <c r="B2" s="100"/>
      <c r="C2" s="100"/>
      <c r="D2" s="100"/>
      <c r="E2" s="100"/>
    </row>
    <row r="3" spans="1:5" x14ac:dyDescent="0.25">
      <c r="A3" s="101" t="s">
        <v>53</v>
      </c>
      <c r="B3" s="101"/>
      <c r="C3" s="101"/>
      <c r="D3" s="101"/>
      <c r="E3" s="101"/>
    </row>
    <row r="4" spans="1:5" s="1" customFormat="1" ht="15.75" x14ac:dyDescent="0.25">
      <c r="A4" s="22" t="s">
        <v>13</v>
      </c>
      <c r="B4" s="33"/>
      <c r="C4" s="33"/>
      <c r="D4" s="102" t="s">
        <v>54</v>
      </c>
      <c r="E4" s="102"/>
    </row>
    <row r="5" spans="1:5" x14ac:dyDescent="0.25">
      <c r="A5" s="31"/>
      <c r="B5" s="28"/>
      <c r="C5" s="28"/>
      <c r="D5" s="28"/>
      <c r="E5" s="28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103" t="s">
        <v>24</v>
      </c>
      <c r="B7" s="103"/>
      <c r="C7" s="103"/>
      <c r="D7" s="103"/>
      <c r="E7" s="103"/>
    </row>
    <row r="8" spans="1:5" x14ac:dyDescent="0.25">
      <c r="A8" s="93" t="s">
        <v>1</v>
      </c>
      <c r="B8" s="93"/>
      <c r="C8" s="93"/>
      <c r="D8" s="93"/>
      <c r="E8" s="93"/>
    </row>
    <row r="9" spans="1:5" ht="18.75" customHeight="1" x14ac:dyDescent="0.25">
      <c r="A9" s="95" t="s">
        <v>39</v>
      </c>
      <c r="B9" s="95"/>
      <c r="C9" s="95"/>
      <c r="D9" s="95"/>
      <c r="E9" s="95"/>
    </row>
    <row r="10" spans="1:5" ht="22.9" customHeight="1" x14ac:dyDescent="0.25">
      <c r="A10" s="104" t="s">
        <v>14</v>
      </c>
      <c r="B10" s="105"/>
      <c r="C10" s="105"/>
      <c r="D10" s="105"/>
      <c r="E10" s="105"/>
    </row>
    <row r="11" spans="1:5" ht="27" customHeight="1" x14ac:dyDescent="0.25">
      <c r="A11" s="95" t="s">
        <v>40</v>
      </c>
      <c r="B11" s="95"/>
      <c r="C11" s="95"/>
      <c r="D11" s="95"/>
      <c r="E11" s="95"/>
    </row>
    <row r="12" spans="1:5" ht="18" customHeight="1" x14ac:dyDescent="0.25">
      <c r="A12" s="93" t="s">
        <v>15</v>
      </c>
      <c r="B12" s="94"/>
      <c r="C12" s="94"/>
      <c r="D12" s="94"/>
      <c r="E12" s="94"/>
    </row>
    <row r="13" spans="1:5" x14ac:dyDescent="0.25">
      <c r="A13" s="95" t="s">
        <v>21</v>
      </c>
      <c r="B13" s="95"/>
      <c r="C13" s="95"/>
      <c r="D13" s="95"/>
      <c r="E13" s="95"/>
    </row>
    <row r="14" spans="1:5" ht="15.75" customHeight="1" x14ac:dyDescent="0.25">
      <c r="A14" s="93" t="s">
        <v>2</v>
      </c>
      <c r="B14" s="94"/>
      <c r="C14" s="94"/>
      <c r="D14" s="94"/>
      <c r="E14" s="94"/>
    </row>
    <row r="15" spans="1:5" x14ac:dyDescent="0.25">
      <c r="A15" s="95" t="s">
        <v>55</v>
      </c>
      <c r="B15" s="95"/>
      <c r="C15" s="95"/>
      <c r="D15" s="95"/>
      <c r="E15" s="95"/>
    </row>
    <row r="16" spans="1:5" x14ac:dyDescent="0.25">
      <c r="A16" s="93" t="s">
        <v>16</v>
      </c>
      <c r="B16" s="94"/>
      <c r="C16" s="94"/>
      <c r="D16" s="94"/>
      <c r="E16" s="94"/>
    </row>
    <row r="17" spans="1:7" ht="32.25" customHeight="1" x14ac:dyDescent="0.25">
      <c r="A17" s="95" t="s">
        <v>17</v>
      </c>
      <c r="B17" s="95"/>
      <c r="C17" s="95"/>
      <c r="D17" s="95"/>
      <c r="E17" s="95"/>
    </row>
    <row r="18" spans="1:7" ht="57.6" customHeight="1" x14ac:dyDescent="0.25">
      <c r="A18" s="95" t="s">
        <v>25</v>
      </c>
      <c r="B18" s="95"/>
      <c r="C18" s="95"/>
      <c r="D18" s="95"/>
      <c r="E18" s="95"/>
    </row>
    <row r="19" spans="1:7" ht="34.5" customHeight="1" x14ac:dyDescent="0.25">
      <c r="A19" s="96" t="s">
        <v>26</v>
      </c>
      <c r="B19" s="96"/>
      <c r="C19" s="96"/>
      <c r="D19" s="96"/>
      <c r="E19" s="96"/>
    </row>
    <row r="20" spans="1:7" ht="18" customHeight="1" x14ac:dyDescent="0.25">
      <c r="A20" s="96"/>
      <c r="B20" s="96"/>
      <c r="C20" s="96"/>
      <c r="D20" s="96"/>
      <c r="E20" s="96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6" t="s">
        <v>42</v>
      </c>
      <c r="B22" s="8" t="s">
        <v>38</v>
      </c>
      <c r="C22" s="3" t="s">
        <v>4</v>
      </c>
      <c r="D22" s="3">
        <v>14.73</v>
      </c>
      <c r="E22" s="21">
        <f>D22*F20*G20</f>
        <v>118168.47900000001</v>
      </c>
    </row>
    <row r="23" spans="1:7" ht="25.5" x14ac:dyDescent="0.25">
      <c r="A23" s="6" t="s">
        <v>44</v>
      </c>
      <c r="B23" s="8" t="s">
        <v>45</v>
      </c>
      <c r="C23" s="3" t="s">
        <v>29</v>
      </c>
      <c r="D23" s="3"/>
      <c r="E23" s="7">
        <v>0</v>
      </c>
    </row>
    <row r="24" spans="1:7" x14ac:dyDescent="0.25">
      <c r="A24" s="6" t="s">
        <v>36</v>
      </c>
      <c r="B24" s="8" t="s">
        <v>22</v>
      </c>
      <c r="C24" s="3" t="s">
        <v>4</v>
      </c>
      <c r="D24" s="3">
        <v>5.42</v>
      </c>
      <c r="E24" s="7">
        <f>D24*F20*G20</f>
        <v>43480.865999999995</v>
      </c>
    </row>
    <row r="25" spans="1:7" x14ac:dyDescent="0.25">
      <c r="A25" s="6" t="s">
        <v>48</v>
      </c>
      <c r="B25" s="8" t="s">
        <v>28</v>
      </c>
      <c r="C25" s="3" t="s">
        <v>29</v>
      </c>
      <c r="D25" s="3"/>
      <c r="E25" s="7">
        <v>3256.35</v>
      </c>
    </row>
    <row r="26" spans="1:7" x14ac:dyDescent="0.25">
      <c r="A26" s="6" t="s">
        <v>49</v>
      </c>
      <c r="B26" s="8" t="s">
        <v>28</v>
      </c>
      <c r="C26" s="3" t="s">
        <v>29</v>
      </c>
      <c r="D26" s="3"/>
      <c r="E26" s="7">
        <v>4098.25</v>
      </c>
    </row>
    <row r="27" spans="1:7" x14ac:dyDescent="0.25">
      <c r="A27" s="6" t="s">
        <v>50</v>
      </c>
      <c r="B27" s="8" t="s">
        <v>28</v>
      </c>
      <c r="C27" s="3" t="s">
        <v>29</v>
      </c>
      <c r="D27" s="3"/>
      <c r="E27" s="7">
        <v>5097.9799999999996</v>
      </c>
    </row>
    <row r="28" spans="1:7" x14ac:dyDescent="0.25">
      <c r="A28" s="6" t="s">
        <v>27</v>
      </c>
      <c r="B28" s="8" t="s">
        <v>28</v>
      </c>
      <c r="C28" s="3" t="s">
        <v>29</v>
      </c>
      <c r="D28" s="3"/>
      <c r="E28" s="7">
        <v>2203.4</v>
      </c>
    </row>
    <row r="29" spans="1:7" x14ac:dyDescent="0.25">
      <c r="A29" s="24" t="s">
        <v>57</v>
      </c>
      <c r="B29" s="32" t="s">
        <v>59</v>
      </c>
      <c r="C29" s="3" t="s">
        <v>60</v>
      </c>
      <c r="D29" s="40">
        <v>4</v>
      </c>
      <c r="E29" s="7">
        <f>D29*235.95</f>
        <v>943.8</v>
      </c>
    </row>
    <row r="30" spans="1:7" x14ac:dyDescent="0.25">
      <c r="A30" s="39" t="s">
        <v>58</v>
      </c>
      <c r="B30" s="32" t="s">
        <v>59</v>
      </c>
      <c r="C30" s="3" t="s">
        <v>60</v>
      </c>
      <c r="D30" s="40">
        <v>2.5</v>
      </c>
      <c r="E30" s="7">
        <f>D30*235.95</f>
        <v>589.875</v>
      </c>
    </row>
    <row r="31" spans="1:7" x14ac:dyDescent="0.25">
      <c r="A31" s="25"/>
      <c r="B31" s="32"/>
      <c r="C31" s="3"/>
      <c r="D31" s="27"/>
      <c r="E31" s="7"/>
    </row>
    <row r="32" spans="1:7" s="12" customFormat="1" ht="14.25" x14ac:dyDescent="0.2">
      <c r="A32" s="9" t="s">
        <v>23</v>
      </c>
      <c r="B32" s="23"/>
      <c r="C32" s="10"/>
      <c r="D32" s="10"/>
      <c r="E32" s="11">
        <f>SUM(E22:E31)</f>
        <v>177839</v>
      </c>
    </row>
    <row r="34" spans="1:9" ht="34.5" customHeight="1" x14ac:dyDescent="0.25">
      <c r="A34" s="97" t="s">
        <v>61</v>
      </c>
      <c r="B34" s="97"/>
      <c r="C34" s="97"/>
      <c r="D34" s="97"/>
      <c r="E34" s="97"/>
    </row>
    <row r="35" spans="1:9" ht="30" customHeight="1" x14ac:dyDescent="0.25">
      <c r="A35" s="95" t="s">
        <v>20</v>
      </c>
      <c r="B35" s="95"/>
      <c r="C35" s="95"/>
      <c r="D35" s="95"/>
      <c r="E35" s="95"/>
    </row>
    <row r="36" spans="1:9" ht="20.25" customHeight="1" x14ac:dyDescent="0.25">
      <c r="A36" s="95" t="s">
        <v>19</v>
      </c>
      <c r="B36" s="95"/>
      <c r="C36" s="95"/>
      <c r="D36" s="95"/>
      <c r="E36" s="95"/>
      <c r="F36" s="12"/>
      <c r="G36" s="12"/>
      <c r="H36" s="13"/>
    </row>
    <row r="37" spans="1:9" x14ac:dyDescent="0.25">
      <c r="A37" s="95" t="s">
        <v>30</v>
      </c>
      <c r="B37" s="95"/>
      <c r="C37" s="95"/>
      <c r="D37" s="95"/>
      <c r="E37" s="95"/>
    </row>
    <row r="38" spans="1:9" x14ac:dyDescent="0.25">
      <c r="A38" s="92" t="s">
        <v>5</v>
      </c>
      <c r="B38" s="92"/>
      <c r="C38" s="92"/>
      <c r="D38" s="92"/>
      <c r="E38" s="92"/>
    </row>
    <row r="39" spans="1:9" x14ac:dyDescent="0.25">
      <c r="A39" s="88" t="s">
        <v>62</v>
      </c>
      <c r="B39" s="88"/>
      <c r="C39" s="88"/>
      <c r="D39" s="88"/>
      <c r="E39" s="4"/>
    </row>
    <row r="40" spans="1:9" x14ac:dyDescent="0.25">
      <c r="B40" s="89" t="s">
        <v>18</v>
      </c>
      <c r="C40" s="89"/>
      <c r="D40" s="89"/>
      <c r="E40" s="5" t="s">
        <v>6</v>
      </c>
    </row>
    <row r="41" spans="1:9" x14ac:dyDescent="0.25">
      <c r="A41" s="30"/>
      <c r="B41" s="30"/>
      <c r="C41" s="30"/>
      <c r="D41" s="30"/>
      <c r="E41" s="30"/>
    </row>
    <row r="42" spans="1:9" x14ac:dyDescent="0.25">
      <c r="A42" s="88" t="s">
        <v>41</v>
      </c>
      <c r="B42" s="88"/>
      <c r="C42" s="88"/>
      <c r="D42" s="88"/>
      <c r="E42" s="4"/>
    </row>
    <row r="43" spans="1:9" x14ac:dyDescent="0.25">
      <c r="B43" s="90" t="s">
        <v>18</v>
      </c>
      <c r="C43" s="90"/>
      <c r="D43" s="90"/>
      <c r="E43" s="5" t="s">
        <v>6</v>
      </c>
    </row>
    <row r="44" spans="1:9" x14ac:dyDescent="0.25">
      <c r="A44" s="2" t="s">
        <v>56</v>
      </c>
    </row>
    <row r="45" spans="1:9" ht="14.45" customHeight="1" x14ac:dyDescent="0.25">
      <c r="A45" s="12" t="s">
        <v>35</v>
      </c>
      <c r="I45" s="91"/>
    </row>
    <row r="46" spans="1:9" x14ac:dyDescent="0.25">
      <c r="A46" s="2" t="s">
        <v>37</v>
      </c>
      <c r="B46" s="20">
        <v>-25523.360000000001</v>
      </c>
      <c r="I46" s="91"/>
    </row>
    <row r="47" spans="1:9" ht="31.5" x14ac:dyDescent="0.25">
      <c r="A47" s="18" t="s">
        <v>63</v>
      </c>
      <c r="B47" s="14"/>
    </row>
    <row r="48" spans="1:9" x14ac:dyDescent="0.25">
      <c r="A48" s="2" t="s">
        <v>32</v>
      </c>
      <c r="B48" s="14">
        <v>178951.16</v>
      </c>
      <c r="F48" s="2" t="s">
        <v>51</v>
      </c>
      <c r="G48" s="2">
        <v>3937.24</v>
      </c>
      <c r="H48" s="34" t="s">
        <v>52</v>
      </c>
    </row>
    <row r="49" spans="1:8" x14ac:dyDescent="0.25">
      <c r="A49" s="2" t="s">
        <v>33</v>
      </c>
      <c r="B49" s="14">
        <f>G51</f>
        <v>14232.579999999998</v>
      </c>
      <c r="F49" s="2" t="s">
        <v>46</v>
      </c>
      <c r="G49" s="2">
        <v>6406.95</v>
      </c>
      <c r="H49" s="17"/>
    </row>
    <row r="50" spans="1:8" ht="30" x14ac:dyDescent="0.25">
      <c r="A50" s="29" t="s">
        <v>43</v>
      </c>
      <c r="B50" s="14">
        <f>3*330</f>
        <v>990</v>
      </c>
      <c r="F50" s="2" t="s">
        <v>47</v>
      </c>
      <c r="G50" s="2">
        <f>1571.06+2317.33</f>
        <v>3888.39</v>
      </c>
      <c r="H50" s="17"/>
    </row>
    <row r="51" spans="1:8" ht="30" x14ac:dyDescent="0.25">
      <c r="A51" s="29" t="s">
        <v>34</v>
      </c>
      <c r="B51" s="14">
        <f>E32</f>
        <v>177839</v>
      </c>
      <c r="G51" s="2">
        <f>SUM(G48:G50)</f>
        <v>14232.579999999998</v>
      </c>
      <c r="H51" s="17"/>
    </row>
    <row r="52" spans="1:8" x14ac:dyDescent="0.25">
      <c r="A52" s="15" t="s">
        <v>31</v>
      </c>
      <c r="B52" s="19">
        <f>B46+B48+B49+B50-B51</f>
        <v>-9188.6200000000244</v>
      </c>
    </row>
    <row r="54" spans="1:8" x14ac:dyDescent="0.25">
      <c r="B54" s="16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9:D39"/>
    <mergeCell ref="B40:D40"/>
    <mergeCell ref="A42:D42"/>
    <mergeCell ref="B43:D43"/>
    <mergeCell ref="I45:I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topLeftCell="A37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98" t="s">
        <v>11</v>
      </c>
      <c r="B1" s="98"/>
      <c r="C1" s="98"/>
      <c r="D1" s="98"/>
      <c r="E1" s="98"/>
    </row>
    <row r="2" spans="1:5" ht="27.75" customHeight="1" x14ac:dyDescent="0.25">
      <c r="A2" s="99" t="s">
        <v>12</v>
      </c>
      <c r="B2" s="100"/>
      <c r="C2" s="100"/>
      <c r="D2" s="100"/>
      <c r="E2" s="100"/>
    </row>
    <row r="3" spans="1:5" x14ac:dyDescent="0.25">
      <c r="A3" s="101" t="s">
        <v>64</v>
      </c>
      <c r="B3" s="101"/>
      <c r="C3" s="101"/>
      <c r="D3" s="101"/>
      <c r="E3" s="101"/>
    </row>
    <row r="4" spans="1:5" s="1" customFormat="1" ht="15.75" x14ac:dyDescent="0.25">
      <c r="A4" s="22" t="s">
        <v>13</v>
      </c>
      <c r="B4" s="35"/>
      <c r="C4" s="35"/>
      <c r="D4" s="102" t="s">
        <v>68</v>
      </c>
      <c r="E4" s="102"/>
    </row>
    <row r="5" spans="1:5" x14ac:dyDescent="0.25">
      <c r="A5" s="38"/>
      <c r="B5" s="35"/>
      <c r="C5" s="35"/>
      <c r="D5" s="35"/>
      <c r="E5" s="35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103" t="s">
        <v>24</v>
      </c>
      <c r="B7" s="103"/>
      <c r="C7" s="103"/>
      <c r="D7" s="103"/>
      <c r="E7" s="103"/>
    </row>
    <row r="8" spans="1:5" x14ac:dyDescent="0.25">
      <c r="A8" s="93" t="s">
        <v>1</v>
      </c>
      <c r="B8" s="93"/>
      <c r="C8" s="93"/>
      <c r="D8" s="93"/>
      <c r="E8" s="93"/>
    </row>
    <row r="9" spans="1:5" ht="18.75" customHeight="1" x14ac:dyDescent="0.25">
      <c r="A9" s="95" t="s">
        <v>65</v>
      </c>
      <c r="B9" s="95"/>
      <c r="C9" s="95"/>
      <c r="D9" s="95"/>
      <c r="E9" s="95"/>
    </row>
    <row r="10" spans="1:5" ht="22.9" customHeight="1" x14ac:dyDescent="0.25">
      <c r="A10" s="104" t="s">
        <v>14</v>
      </c>
      <c r="B10" s="105"/>
      <c r="C10" s="105"/>
      <c r="D10" s="105"/>
      <c r="E10" s="105"/>
    </row>
    <row r="11" spans="1:5" ht="27" customHeight="1" x14ac:dyDescent="0.25">
      <c r="A11" s="95" t="s">
        <v>66</v>
      </c>
      <c r="B11" s="95"/>
      <c r="C11" s="95"/>
      <c r="D11" s="95"/>
      <c r="E11" s="95"/>
    </row>
    <row r="12" spans="1:5" ht="18" customHeight="1" x14ac:dyDescent="0.25">
      <c r="A12" s="93" t="s">
        <v>15</v>
      </c>
      <c r="B12" s="94"/>
      <c r="C12" s="94"/>
      <c r="D12" s="94"/>
      <c r="E12" s="94"/>
    </row>
    <row r="13" spans="1:5" x14ac:dyDescent="0.25">
      <c r="A13" s="95" t="s">
        <v>21</v>
      </c>
      <c r="B13" s="95"/>
      <c r="C13" s="95"/>
      <c r="D13" s="95"/>
      <c r="E13" s="95"/>
    </row>
    <row r="14" spans="1:5" ht="15.75" customHeight="1" x14ac:dyDescent="0.25">
      <c r="A14" s="93" t="s">
        <v>2</v>
      </c>
      <c r="B14" s="94"/>
      <c r="C14" s="94"/>
      <c r="D14" s="94"/>
      <c r="E14" s="94"/>
    </row>
    <row r="15" spans="1:5" x14ac:dyDescent="0.25">
      <c r="A15" s="95" t="s">
        <v>55</v>
      </c>
      <c r="B15" s="95"/>
      <c r="C15" s="95"/>
      <c r="D15" s="95"/>
      <c r="E15" s="95"/>
    </row>
    <row r="16" spans="1:5" x14ac:dyDescent="0.25">
      <c r="A16" s="93" t="s">
        <v>16</v>
      </c>
      <c r="B16" s="94"/>
      <c r="C16" s="94"/>
      <c r="D16" s="94"/>
      <c r="E16" s="94"/>
    </row>
    <row r="17" spans="1:7" ht="32.25" customHeight="1" x14ac:dyDescent="0.25">
      <c r="A17" s="95" t="s">
        <v>17</v>
      </c>
      <c r="B17" s="95"/>
      <c r="C17" s="95"/>
      <c r="D17" s="95"/>
      <c r="E17" s="95"/>
    </row>
    <row r="18" spans="1:7" ht="57.6" customHeight="1" x14ac:dyDescent="0.25">
      <c r="A18" s="95" t="s">
        <v>25</v>
      </c>
      <c r="B18" s="95"/>
      <c r="C18" s="95"/>
      <c r="D18" s="95"/>
      <c r="E18" s="95"/>
    </row>
    <row r="19" spans="1:7" ht="34.5" customHeight="1" x14ac:dyDescent="0.25">
      <c r="A19" s="96" t="s">
        <v>26</v>
      </c>
      <c r="B19" s="96"/>
      <c r="C19" s="96"/>
      <c r="D19" s="96"/>
      <c r="E19" s="96"/>
    </row>
    <row r="20" spans="1:7" ht="18" customHeight="1" x14ac:dyDescent="0.25">
      <c r="A20" s="96"/>
      <c r="B20" s="96"/>
      <c r="C20" s="96"/>
      <c r="D20" s="96"/>
      <c r="E20" s="96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6" t="s">
        <v>42</v>
      </c>
      <c r="B22" s="8" t="s">
        <v>38</v>
      </c>
      <c r="C22" s="3" t="s">
        <v>4</v>
      </c>
      <c r="D22" s="3">
        <v>14.73</v>
      </c>
      <c r="E22" s="21">
        <f>D22*F20*G20</f>
        <v>118168.47900000001</v>
      </c>
    </row>
    <row r="23" spans="1:7" ht="25.5" x14ac:dyDescent="0.25">
      <c r="A23" s="6" t="s">
        <v>44</v>
      </c>
      <c r="B23" s="8" t="s">
        <v>45</v>
      </c>
      <c r="C23" s="3" t="s">
        <v>29</v>
      </c>
      <c r="D23" s="3"/>
      <c r="E23" s="7">
        <v>0</v>
      </c>
    </row>
    <row r="24" spans="1:7" x14ac:dyDescent="0.25">
      <c r="A24" s="6" t="s">
        <v>36</v>
      </c>
      <c r="B24" s="8" t="s">
        <v>22</v>
      </c>
      <c r="C24" s="3" t="s">
        <v>4</v>
      </c>
      <c r="D24" s="3">
        <v>5.42</v>
      </c>
      <c r="E24" s="7">
        <f>D24*F20*G20</f>
        <v>43480.865999999995</v>
      </c>
    </row>
    <row r="25" spans="1:7" x14ac:dyDescent="0.25">
      <c r="A25" s="6" t="s">
        <v>48</v>
      </c>
      <c r="B25" s="8" t="s">
        <v>69</v>
      </c>
      <c r="C25" s="3" t="s">
        <v>29</v>
      </c>
      <c r="D25" s="3"/>
      <c r="E25" s="7">
        <v>6081.16</v>
      </c>
    </row>
    <row r="26" spans="1:7" x14ac:dyDescent="0.25">
      <c r="A26" s="6" t="s">
        <v>49</v>
      </c>
      <c r="B26" s="8" t="s">
        <v>69</v>
      </c>
      <c r="C26" s="3" t="s">
        <v>29</v>
      </c>
      <c r="D26" s="3"/>
      <c r="E26" s="7">
        <v>5087.6499999999996</v>
      </c>
    </row>
    <row r="27" spans="1:7" x14ac:dyDescent="0.25">
      <c r="A27" s="6" t="s">
        <v>50</v>
      </c>
      <c r="B27" s="8" t="s">
        <v>69</v>
      </c>
      <c r="C27" s="3" t="s">
        <v>29</v>
      </c>
      <c r="D27" s="3"/>
      <c r="E27" s="7">
        <v>9520.4</v>
      </c>
    </row>
    <row r="28" spans="1:7" x14ac:dyDescent="0.25">
      <c r="A28" s="6" t="s">
        <v>27</v>
      </c>
      <c r="B28" s="8" t="s">
        <v>69</v>
      </c>
      <c r="C28" s="3" t="s">
        <v>29</v>
      </c>
      <c r="D28" s="3"/>
      <c r="E28" s="7">
        <v>2095.06</v>
      </c>
    </row>
    <row r="29" spans="1:7" x14ac:dyDescent="0.25">
      <c r="A29" s="6" t="s">
        <v>77</v>
      </c>
      <c r="B29" s="8" t="s">
        <v>69</v>
      </c>
      <c r="C29" s="3" t="s">
        <v>29</v>
      </c>
      <c r="D29" s="3"/>
      <c r="E29" s="7">
        <v>13990.4</v>
      </c>
    </row>
    <row r="30" spans="1:7" x14ac:dyDescent="0.25">
      <c r="A30" s="46" t="s">
        <v>73</v>
      </c>
      <c r="B30" s="47" t="s">
        <v>75</v>
      </c>
      <c r="C30" s="48" t="s">
        <v>60</v>
      </c>
      <c r="D30" s="40">
        <v>3</v>
      </c>
      <c r="E30" s="7">
        <f>D30*235.95</f>
        <v>707.84999999999991</v>
      </c>
    </row>
    <row r="31" spans="1:7" x14ac:dyDescent="0.25">
      <c r="A31" s="39" t="s">
        <v>74</v>
      </c>
      <c r="B31" s="32" t="s">
        <v>76</v>
      </c>
      <c r="C31" s="3"/>
      <c r="D31" s="40"/>
      <c r="E31" s="7">
        <v>34722.199999999997</v>
      </c>
    </row>
    <row r="32" spans="1:7" x14ac:dyDescent="0.25">
      <c r="A32" s="25"/>
      <c r="B32" s="32"/>
      <c r="C32" s="3"/>
      <c r="D32" s="27"/>
      <c r="E32" s="7"/>
    </row>
    <row r="33" spans="1:9" s="12" customFormat="1" ht="14.25" x14ac:dyDescent="0.2">
      <c r="A33" s="9" t="s">
        <v>23</v>
      </c>
      <c r="B33" s="23"/>
      <c r="C33" s="10"/>
      <c r="D33" s="10"/>
      <c r="E33" s="11">
        <f>SUM(E22:E32)</f>
        <v>233854.065</v>
      </c>
    </row>
    <row r="35" spans="1:9" ht="34.5" customHeight="1" x14ac:dyDescent="0.25">
      <c r="A35" s="97" t="s">
        <v>78</v>
      </c>
      <c r="B35" s="97"/>
      <c r="C35" s="97"/>
      <c r="D35" s="97"/>
      <c r="E35" s="97"/>
    </row>
    <row r="36" spans="1:9" ht="30" customHeight="1" x14ac:dyDescent="0.25">
      <c r="A36" s="95" t="s">
        <v>20</v>
      </c>
      <c r="B36" s="95"/>
      <c r="C36" s="95"/>
      <c r="D36" s="95"/>
      <c r="E36" s="95"/>
    </row>
    <row r="37" spans="1:9" ht="20.25" customHeight="1" x14ac:dyDescent="0.25">
      <c r="A37" s="95" t="s">
        <v>19</v>
      </c>
      <c r="B37" s="95"/>
      <c r="C37" s="95"/>
      <c r="D37" s="95"/>
      <c r="E37" s="95"/>
      <c r="F37" s="12"/>
      <c r="G37" s="12"/>
      <c r="H37" s="13"/>
    </row>
    <row r="38" spans="1:9" x14ac:dyDescent="0.25">
      <c r="A38" s="95" t="s">
        <v>30</v>
      </c>
      <c r="B38" s="95"/>
      <c r="C38" s="95"/>
      <c r="D38" s="95"/>
      <c r="E38" s="95"/>
    </row>
    <row r="39" spans="1:9" x14ac:dyDescent="0.25">
      <c r="A39" s="92" t="s">
        <v>5</v>
      </c>
      <c r="B39" s="92"/>
      <c r="C39" s="92"/>
      <c r="D39" s="92"/>
      <c r="E39" s="92"/>
    </row>
    <row r="40" spans="1:9" x14ac:dyDescent="0.25">
      <c r="A40" s="88" t="s">
        <v>62</v>
      </c>
      <c r="B40" s="88"/>
      <c r="C40" s="88"/>
      <c r="D40" s="88"/>
      <c r="E40" s="4"/>
    </row>
    <row r="41" spans="1:9" x14ac:dyDescent="0.25">
      <c r="B41" s="89" t="s">
        <v>18</v>
      </c>
      <c r="C41" s="89"/>
      <c r="D41" s="89"/>
      <c r="E41" s="5" t="s">
        <v>6</v>
      </c>
    </row>
    <row r="42" spans="1:9" x14ac:dyDescent="0.25">
      <c r="A42" s="37"/>
      <c r="B42" s="37"/>
      <c r="C42" s="37"/>
      <c r="D42" s="37"/>
      <c r="E42" s="37"/>
    </row>
    <row r="43" spans="1:9" ht="15" customHeight="1" x14ac:dyDescent="0.25">
      <c r="A43" s="106" t="s">
        <v>67</v>
      </c>
      <c r="B43" s="106"/>
      <c r="C43" s="106"/>
      <c r="D43" s="106"/>
      <c r="E43" s="106"/>
    </row>
    <row r="44" spans="1:9" x14ac:dyDescent="0.25">
      <c r="B44" s="90" t="s">
        <v>18</v>
      </c>
      <c r="C44" s="90"/>
      <c r="D44" s="90"/>
      <c r="E44" s="5" t="s">
        <v>6</v>
      </c>
    </row>
    <row r="45" spans="1:9" x14ac:dyDescent="0.25">
      <c r="A45" s="2" t="s">
        <v>56</v>
      </c>
    </row>
    <row r="46" spans="1:9" ht="14.45" customHeight="1" x14ac:dyDescent="0.25">
      <c r="A46" s="12" t="s">
        <v>35</v>
      </c>
      <c r="I46" s="91"/>
    </row>
    <row r="47" spans="1:9" x14ac:dyDescent="0.25">
      <c r="A47" s="2" t="s">
        <v>37</v>
      </c>
      <c r="B47" s="20">
        <f>'1кв'!B52</f>
        <v>-9188.6200000000244</v>
      </c>
      <c r="I47" s="91"/>
    </row>
    <row r="48" spans="1:9" ht="30" x14ac:dyDescent="0.25">
      <c r="A48" s="45" t="s">
        <v>79</v>
      </c>
      <c r="B48" s="14"/>
    </row>
    <row r="49" spans="1:8" x14ac:dyDescent="0.25">
      <c r="A49" s="2" t="s">
        <v>32</v>
      </c>
      <c r="B49" s="14">
        <v>181498.12</v>
      </c>
      <c r="F49" s="2" t="s">
        <v>51</v>
      </c>
      <c r="G49" s="2">
        <v>1930.53</v>
      </c>
      <c r="H49" s="34" t="s">
        <v>52</v>
      </c>
    </row>
    <row r="50" spans="1:8" ht="45" x14ac:dyDescent="0.25">
      <c r="A50" s="45" t="s">
        <v>80</v>
      </c>
      <c r="B50" s="14">
        <v>27774.240000000002</v>
      </c>
      <c r="H50" s="34"/>
    </row>
    <row r="51" spans="1:8" x14ac:dyDescent="0.25">
      <c r="A51" s="2" t="s">
        <v>33</v>
      </c>
      <c r="B51" s="14">
        <f>G53</f>
        <v>7653.329999999999</v>
      </c>
      <c r="F51" s="2" t="s">
        <v>46</v>
      </c>
      <c r="G51" s="2">
        <v>0</v>
      </c>
      <c r="H51" s="17"/>
    </row>
    <row r="52" spans="1:8" ht="30" x14ac:dyDescent="0.25">
      <c r="A52" s="36" t="s">
        <v>43</v>
      </c>
      <c r="B52" s="14">
        <f>3*330</f>
        <v>990</v>
      </c>
      <c r="F52" s="2" t="s">
        <v>47</v>
      </c>
      <c r="G52" s="2">
        <f>2311.37+3411.43</f>
        <v>5722.7999999999993</v>
      </c>
      <c r="H52" s="17"/>
    </row>
    <row r="53" spans="1:8" ht="30" x14ac:dyDescent="0.25">
      <c r="A53" s="36" t="s">
        <v>34</v>
      </c>
      <c r="B53" s="14">
        <f>E33</f>
        <v>233854.065</v>
      </c>
      <c r="G53" s="2">
        <f>SUM(G49:G52)</f>
        <v>7653.329999999999</v>
      </c>
      <c r="H53" s="17"/>
    </row>
    <row r="54" spans="1:8" x14ac:dyDescent="0.25">
      <c r="A54" s="15" t="s">
        <v>31</v>
      </c>
      <c r="B54" s="19">
        <f>B47+B49+B51+B52-B53</f>
        <v>-52901.235000000044</v>
      </c>
    </row>
    <row r="56" spans="1:8" x14ac:dyDescent="0.25">
      <c r="B56" s="16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0:D40"/>
    <mergeCell ref="B41:D41"/>
    <mergeCell ref="B44:D44"/>
    <mergeCell ref="I46:I47"/>
    <mergeCell ref="A43:E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BreakPreview" topLeftCell="A34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98" t="s">
        <v>11</v>
      </c>
      <c r="B1" s="98"/>
      <c r="C1" s="98"/>
      <c r="D1" s="98"/>
      <c r="E1" s="98"/>
    </row>
    <row r="2" spans="1:5" ht="27.75" customHeight="1" x14ac:dyDescent="0.25">
      <c r="A2" s="99" t="s">
        <v>12</v>
      </c>
      <c r="B2" s="100"/>
      <c r="C2" s="100"/>
      <c r="D2" s="100"/>
      <c r="E2" s="100"/>
    </row>
    <row r="3" spans="1:5" x14ac:dyDescent="0.25">
      <c r="A3" s="101" t="s">
        <v>70</v>
      </c>
      <c r="B3" s="101"/>
      <c r="C3" s="101"/>
      <c r="D3" s="101"/>
      <c r="E3" s="101"/>
    </row>
    <row r="4" spans="1:5" s="1" customFormat="1" ht="15.75" x14ac:dyDescent="0.25">
      <c r="A4" s="22" t="s">
        <v>13</v>
      </c>
      <c r="B4" s="44"/>
      <c r="C4" s="44"/>
      <c r="D4" s="102" t="s">
        <v>71</v>
      </c>
      <c r="E4" s="102"/>
    </row>
    <row r="5" spans="1:5" x14ac:dyDescent="0.25">
      <c r="A5" s="42"/>
      <c r="B5" s="44"/>
      <c r="C5" s="44"/>
      <c r="D5" s="44"/>
      <c r="E5" s="44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103" t="s">
        <v>24</v>
      </c>
      <c r="B7" s="103"/>
      <c r="C7" s="103"/>
      <c r="D7" s="103"/>
      <c r="E7" s="103"/>
    </row>
    <row r="8" spans="1:5" x14ac:dyDescent="0.25">
      <c r="A8" s="93" t="s">
        <v>1</v>
      </c>
      <c r="B8" s="93"/>
      <c r="C8" s="93"/>
      <c r="D8" s="93"/>
      <c r="E8" s="93"/>
    </row>
    <row r="9" spans="1:5" ht="18.75" customHeight="1" x14ac:dyDescent="0.25">
      <c r="A9" s="95" t="s">
        <v>65</v>
      </c>
      <c r="B9" s="95"/>
      <c r="C9" s="95"/>
      <c r="D9" s="95"/>
      <c r="E9" s="95"/>
    </row>
    <row r="10" spans="1:5" ht="22.9" customHeight="1" x14ac:dyDescent="0.25">
      <c r="A10" s="104" t="s">
        <v>14</v>
      </c>
      <c r="B10" s="105"/>
      <c r="C10" s="105"/>
      <c r="D10" s="105"/>
      <c r="E10" s="105"/>
    </row>
    <row r="11" spans="1:5" ht="27" customHeight="1" x14ac:dyDescent="0.25">
      <c r="A11" s="95" t="s">
        <v>66</v>
      </c>
      <c r="B11" s="95"/>
      <c r="C11" s="95"/>
      <c r="D11" s="95"/>
      <c r="E11" s="95"/>
    </row>
    <row r="12" spans="1:5" ht="18" customHeight="1" x14ac:dyDescent="0.25">
      <c r="A12" s="93" t="s">
        <v>15</v>
      </c>
      <c r="B12" s="94"/>
      <c r="C12" s="94"/>
      <c r="D12" s="94"/>
      <c r="E12" s="94"/>
    </row>
    <row r="13" spans="1:5" x14ac:dyDescent="0.25">
      <c r="A13" s="95" t="s">
        <v>21</v>
      </c>
      <c r="B13" s="95"/>
      <c r="C13" s="95"/>
      <c r="D13" s="95"/>
      <c r="E13" s="95"/>
    </row>
    <row r="14" spans="1:5" ht="15.75" customHeight="1" x14ac:dyDescent="0.25">
      <c r="A14" s="93" t="s">
        <v>2</v>
      </c>
      <c r="B14" s="94"/>
      <c r="C14" s="94"/>
      <c r="D14" s="94"/>
      <c r="E14" s="94"/>
    </row>
    <row r="15" spans="1:5" x14ac:dyDescent="0.25">
      <c r="A15" s="95" t="s">
        <v>55</v>
      </c>
      <c r="B15" s="95"/>
      <c r="C15" s="95"/>
      <c r="D15" s="95"/>
      <c r="E15" s="95"/>
    </row>
    <row r="16" spans="1:5" x14ac:dyDescent="0.25">
      <c r="A16" s="93" t="s">
        <v>16</v>
      </c>
      <c r="B16" s="94"/>
      <c r="C16" s="94"/>
      <c r="D16" s="94"/>
      <c r="E16" s="94"/>
    </row>
    <row r="17" spans="1:7" ht="32.25" customHeight="1" x14ac:dyDescent="0.25">
      <c r="A17" s="95" t="s">
        <v>17</v>
      </c>
      <c r="B17" s="95"/>
      <c r="C17" s="95"/>
      <c r="D17" s="95"/>
      <c r="E17" s="95"/>
    </row>
    <row r="18" spans="1:7" ht="57.6" customHeight="1" x14ac:dyDescent="0.25">
      <c r="A18" s="95" t="s">
        <v>25</v>
      </c>
      <c r="B18" s="95"/>
      <c r="C18" s="95"/>
      <c r="D18" s="95"/>
      <c r="E18" s="95"/>
    </row>
    <row r="19" spans="1:7" ht="34.5" customHeight="1" x14ac:dyDescent="0.25">
      <c r="A19" s="96" t="s">
        <v>26</v>
      </c>
      <c r="B19" s="96"/>
      <c r="C19" s="96"/>
      <c r="D19" s="96"/>
      <c r="E19" s="96"/>
    </row>
    <row r="20" spans="1:7" ht="18" customHeight="1" x14ac:dyDescent="0.25">
      <c r="A20" s="96"/>
      <c r="B20" s="96"/>
      <c r="C20" s="96"/>
      <c r="D20" s="96"/>
      <c r="E20" s="96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6" t="s">
        <v>42</v>
      </c>
      <c r="B22" s="8" t="s">
        <v>38</v>
      </c>
      <c r="C22" s="3" t="s">
        <v>4</v>
      </c>
      <c r="D22" s="3">
        <v>16.48</v>
      </c>
      <c r="E22" s="21">
        <f>D22*F20*G20</f>
        <v>132207.50399999999</v>
      </c>
    </row>
    <row r="23" spans="1:7" ht="25.5" x14ac:dyDescent="0.25">
      <c r="A23" s="6" t="s">
        <v>44</v>
      </c>
      <c r="B23" s="8" t="s">
        <v>45</v>
      </c>
      <c r="C23" s="3" t="s">
        <v>29</v>
      </c>
      <c r="D23" s="3"/>
      <c r="E23" s="7">
        <v>0</v>
      </c>
    </row>
    <row r="24" spans="1:7" x14ac:dyDescent="0.25">
      <c r="A24" s="6" t="s">
        <v>36</v>
      </c>
      <c r="B24" s="8" t="s">
        <v>22</v>
      </c>
      <c r="C24" s="3" t="s">
        <v>4</v>
      </c>
      <c r="D24" s="3">
        <v>6.06</v>
      </c>
      <c r="E24" s="7">
        <f>D24*F20*G20</f>
        <v>48615.137999999992</v>
      </c>
    </row>
    <row r="25" spans="1:7" x14ac:dyDescent="0.25">
      <c r="A25" s="6" t="s">
        <v>48</v>
      </c>
      <c r="B25" s="8" t="s">
        <v>72</v>
      </c>
      <c r="C25" s="3" t="s">
        <v>29</v>
      </c>
      <c r="D25" s="3"/>
      <c r="E25" s="7">
        <v>1688.34</v>
      </c>
    </row>
    <row r="26" spans="1:7" x14ac:dyDescent="0.25">
      <c r="A26" s="6" t="s">
        <v>49</v>
      </c>
      <c r="B26" s="8" t="s">
        <v>72</v>
      </c>
      <c r="C26" s="3" t="s">
        <v>29</v>
      </c>
      <c r="D26" s="3"/>
      <c r="E26" s="7">
        <v>3676.3</v>
      </c>
    </row>
    <row r="27" spans="1:7" x14ac:dyDescent="0.25">
      <c r="A27" s="6" t="s">
        <v>50</v>
      </c>
      <c r="B27" s="8" t="s">
        <v>72</v>
      </c>
      <c r="C27" s="3" t="s">
        <v>29</v>
      </c>
      <c r="D27" s="3"/>
      <c r="E27" s="7">
        <v>2643.19</v>
      </c>
    </row>
    <row r="28" spans="1:7" x14ac:dyDescent="0.25">
      <c r="A28" s="6" t="s">
        <v>27</v>
      </c>
      <c r="B28" s="8" t="s">
        <v>72</v>
      </c>
      <c r="C28" s="3" t="s">
        <v>29</v>
      </c>
      <c r="D28" s="3"/>
      <c r="E28" s="7">
        <v>1530.01</v>
      </c>
    </row>
    <row r="29" spans="1:7" ht="31.5" x14ac:dyDescent="0.25">
      <c r="A29" s="26" t="s">
        <v>82</v>
      </c>
      <c r="B29" s="32" t="s">
        <v>81</v>
      </c>
      <c r="C29" s="3" t="s">
        <v>29</v>
      </c>
      <c r="D29" s="40"/>
      <c r="E29" s="49">
        <v>-3076</v>
      </c>
      <c r="F29" s="2" t="s">
        <v>83</v>
      </c>
    </row>
    <row r="30" spans="1:7" x14ac:dyDescent="0.25">
      <c r="A30" s="39" t="s">
        <v>85</v>
      </c>
      <c r="B30" s="32" t="s">
        <v>87</v>
      </c>
      <c r="C30" s="3" t="s">
        <v>60</v>
      </c>
      <c r="D30" s="40">
        <v>2</v>
      </c>
      <c r="E30" s="7">
        <f>D30*260.07</f>
        <v>520.14</v>
      </c>
      <c r="F30" s="2" t="s">
        <v>84</v>
      </c>
    </row>
    <row r="31" spans="1:7" x14ac:dyDescent="0.25">
      <c r="A31" s="39" t="s">
        <v>86</v>
      </c>
      <c r="B31" s="32" t="s">
        <v>81</v>
      </c>
      <c r="C31" s="3" t="s">
        <v>60</v>
      </c>
      <c r="D31" s="40">
        <v>2</v>
      </c>
      <c r="E31" s="7">
        <f>D31*260.07</f>
        <v>520.14</v>
      </c>
    </row>
    <row r="32" spans="1:7" x14ac:dyDescent="0.25">
      <c r="A32" s="25"/>
      <c r="B32" s="32"/>
      <c r="C32" s="3"/>
      <c r="D32" s="27"/>
      <c r="E32" s="7"/>
    </row>
    <row r="33" spans="1:9" s="12" customFormat="1" ht="14.25" x14ac:dyDescent="0.2">
      <c r="A33" s="9" t="s">
        <v>23</v>
      </c>
      <c r="B33" s="23"/>
      <c r="C33" s="10"/>
      <c r="D33" s="10"/>
      <c r="E33" s="11">
        <f>SUM(E22:E32)</f>
        <v>188324.76200000002</v>
      </c>
    </row>
    <row r="35" spans="1:9" ht="34.5" customHeight="1" x14ac:dyDescent="0.25">
      <c r="A35" s="97" t="s">
        <v>88</v>
      </c>
      <c r="B35" s="97"/>
      <c r="C35" s="97"/>
      <c r="D35" s="97"/>
      <c r="E35" s="97"/>
    </row>
    <row r="36" spans="1:9" ht="30" customHeight="1" x14ac:dyDescent="0.25">
      <c r="A36" s="95" t="s">
        <v>20</v>
      </c>
      <c r="B36" s="95"/>
      <c r="C36" s="95"/>
      <c r="D36" s="95"/>
      <c r="E36" s="95"/>
    </row>
    <row r="37" spans="1:9" ht="20.25" customHeight="1" x14ac:dyDescent="0.25">
      <c r="A37" s="95" t="s">
        <v>19</v>
      </c>
      <c r="B37" s="95"/>
      <c r="C37" s="95"/>
      <c r="D37" s="95"/>
      <c r="E37" s="95"/>
      <c r="F37" s="12"/>
      <c r="G37" s="12"/>
      <c r="H37" s="13"/>
    </row>
    <row r="38" spans="1:9" x14ac:dyDescent="0.25">
      <c r="A38" s="95" t="s">
        <v>30</v>
      </c>
      <c r="B38" s="95"/>
      <c r="C38" s="95"/>
      <c r="D38" s="95"/>
      <c r="E38" s="95"/>
    </row>
    <row r="39" spans="1:9" x14ac:dyDescent="0.25">
      <c r="A39" s="92" t="s">
        <v>5</v>
      </c>
      <c r="B39" s="92"/>
      <c r="C39" s="92"/>
      <c r="D39" s="92"/>
      <c r="E39" s="92"/>
    </row>
    <row r="40" spans="1:9" x14ac:dyDescent="0.25">
      <c r="A40" s="88" t="s">
        <v>62</v>
      </c>
      <c r="B40" s="88"/>
      <c r="C40" s="88"/>
      <c r="D40" s="88"/>
      <c r="E40" s="4"/>
    </row>
    <row r="41" spans="1:9" x14ac:dyDescent="0.25">
      <c r="B41" s="89" t="s">
        <v>18</v>
      </c>
      <c r="C41" s="89"/>
      <c r="D41" s="89"/>
      <c r="E41" s="5" t="s">
        <v>6</v>
      </c>
    </row>
    <row r="42" spans="1:9" x14ac:dyDescent="0.25">
      <c r="A42" s="41"/>
      <c r="B42" s="41"/>
      <c r="C42" s="41"/>
      <c r="D42" s="41"/>
      <c r="E42" s="41"/>
    </row>
    <row r="43" spans="1:9" ht="15" customHeight="1" x14ac:dyDescent="0.25">
      <c r="A43" s="106" t="s">
        <v>67</v>
      </c>
      <c r="B43" s="106"/>
      <c r="C43" s="106"/>
      <c r="D43" s="106"/>
      <c r="E43" s="106"/>
    </row>
    <row r="44" spans="1:9" x14ac:dyDescent="0.25">
      <c r="B44" s="90" t="s">
        <v>18</v>
      </c>
      <c r="C44" s="90"/>
      <c r="D44" s="90"/>
      <c r="E44" s="5" t="s">
        <v>6</v>
      </c>
    </row>
    <row r="45" spans="1:9" x14ac:dyDescent="0.25">
      <c r="A45" s="2" t="s">
        <v>56</v>
      </c>
    </row>
    <row r="46" spans="1:9" ht="14.45" customHeight="1" x14ac:dyDescent="0.25">
      <c r="A46" s="12" t="s">
        <v>35</v>
      </c>
      <c r="I46" s="91"/>
    </row>
    <row r="47" spans="1:9" x14ac:dyDescent="0.25">
      <c r="A47" s="2" t="s">
        <v>37</v>
      </c>
      <c r="B47" s="20">
        <f>'2кв'!B54</f>
        <v>-52901.235000000044</v>
      </c>
      <c r="I47" s="91"/>
    </row>
    <row r="48" spans="1:9" ht="31.5" x14ac:dyDescent="0.25">
      <c r="A48" s="18" t="s">
        <v>89</v>
      </c>
      <c r="B48" s="14"/>
    </row>
    <row r="49" spans="1:8" x14ac:dyDescent="0.25">
      <c r="A49" s="2" t="s">
        <v>32</v>
      </c>
      <c r="B49" s="14">
        <v>221092.03</v>
      </c>
      <c r="F49" s="2" t="s">
        <v>51</v>
      </c>
      <c r="G49" s="2">
        <v>3712.66</v>
      </c>
      <c r="H49" s="34" t="s">
        <v>52</v>
      </c>
    </row>
    <row r="50" spans="1:8" x14ac:dyDescent="0.25">
      <c r="A50" s="2" t="s">
        <v>33</v>
      </c>
      <c r="B50" s="14">
        <f>G53</f>
        <v>26211.35</v>
      </c>
      <c r="H50" s="34"/>
    </row>
    <row r="51" spans="1:8" ht="30" x14ac:dyDescent="0.25">
      <c r="A51" s="43" t="s">
        <v>43</v>
      </c>
      <c r="B51" s="14">
        <f>3*330</f>
        <v>990</v>
      </c>
      <c r="F51" s="2" t="s">
        <v>46</v>
      </c>
      <c r="G51" s="2">
        <v>14476.04</v>
      </c>
      <c r="H51" s="17" t="s">
        <v>90</v>
      </c>
    </row>
    <row r="52" spans="1:8" ht="30" x14ac:dyDescent="0.25">
      <c r="A52" s="43" t="s">
        <v>34</v>
      </c>
      <c r="B52" s="14">
        <f>E33</f>
        <v>188324.76200000002</v>
      </c>
      <c r="F52" s="2" t="s">
        <v>47</v>
      </c>
      <c r="G52" s="2">
        <f>3241.46+4781.19</f>
        <v>8022.65</v>
      </c>
      <c r="H52" s="17"/>
    </row>
    <row r="53" spans="1:8" x14ac:dyDescent="0.25">
      <c r="A53" s="15" t="s">
        <v>31</v>
      </c>
      <c r="B53" s="19">
        <f>B47+B49+B50+B51-B52</f>
        <v>7067.3829999999434</v>
      </c>
      <c r="G53" s="2">
        <f>SUM(G49:G52)</f>
        <v>26211.35</v>
      </c>
      <c r="H53" s="17"/>
    </row>
    <row r="55" spans="1:8" x14ac:dyDescent="0.25">
      <c r="B55" s="16"/>
    </row>
  </sheetData>
  <mergeCells count="29">
    <mergeCell ref="A40:D40"/>
    <mergeCell ref="B41:D41"/>
    <mergeCell ref="A43:E43"/>
    <mergeCell ref="B44:D44"/>
    <mergeCell ref="I46:I47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topLeftCell="A36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4.140625" style="2" customWidth="1"/>
    <col min="4" max="4" width="16.140625" style="2" customWidth="1"/>
    <col min="5" max="5" width="14.140625" style="2" customWidth="1"/>
    <col min="6" max="6" width="13.28515625" style="2" customWidth="1"/>
    <col min="7" max="7" width="9.140625" style="2"/>
    <col min="8" max="8" width="16.140625" style="2" customWidth="1"/>
    <col min="9" max="16384" width="9.140625" style="2"/>
  </cols>
  <sheetData>
    <row r="1" spans="1:5" ht="15.75" x14ac:dyDescent="0.25">
      <c r="A1" s="98" t="s">
        <v>11</v>
      </c>
      <c r="B1" s="98"/>
      <c r="C1" s="98"/>
      <c r="D1" s="98"/>
      <c r="E1" s="98"/>
    </row>
    <row r="2" spans="1:5" ht="27.75" customHeight="1" x14ac:dyDescent="0.25">
      <c r="A2" s="99" t="s">
        <v>12</v>
      </c>
      <c r="B2" s="100"/>
      <c r="C2" s="100"/>
      <c r="D2" s="100"/>
      <c r="E2" s="100"/>
    </row>
    <row r="3" spans="1:5" x14ac:dyDescent="0.25">
      <c r="A3" s="101" t="s">
        <v>116</v>
      </c>
      <c r="B3" s="101"/>
      <c r="C3" s="101"/>
      <c r="D3" s="101"/>
      <c r="E3" s="101"/>
    </row>
    <row r="4" spans="1:5" s="1" customFormat="1" ht="15.75" x14ac:dyDescent="0.25">
      <c r="A4" s="22" t="s">
        <v>13</v>
      </c>
      <c r="B4" s="50"/>
      <c r="C4" s="50"/>
      <c r="D4" s="85"/>
      <c r="E4" s="85" t="s">
        <v>117</v>
      </c>
    </row>
    <row r="5" spans="1:5" x14ac:dyDescent="0.25">
      <c r="A5" s="52"/>
      <c r="B5" s="50"/>
      <c r="C5" s="50"/>
      <c r="D5" s="50"/>
      <c r="E5" s="50"/>
    </row>
    <row r="6" spans="1:5" x14ac:dyDescent="0.25">
      <c r="A6" s="95" t="s">
        <v>0</v>
      </c>
      <c r="B6" s="95"/>
      <c r="C6" s="95"/>
      <c r="D6" s="95"/>
      <c r="E6" s="95"/>
    </row>
    <row r="7" spans="1:5" x14ac:dyDescent="0.25">
      <c r="A7" s="103" t="s">
        <v>24</v>
      </c>
      <c r="B7" s="103"/>
      <c r="C7" s="103"/>
      <c r="D7" s="103"/>
      <c r="E7" s="103"/>
    </row>
    <row r="8" spans="1:5" x14ac:dyDescent="0.25">
      <c r="A8" s="93" t="s">
        <v>1</v>
      </c>
      <c r="B8" s="93"/>
      <c r="C8" s="93"/>
      <c r="D8" s="93"/>
      <c r="E8" s="93"/>
    </row>
    <row r="9" spans="1:5" ht="18.75" customHeight="1" x14ac:dyDescent="0.25">
      <c r="A9" s="95" t="s">
        <v>65</v>
      </c>
      <c r="B9" s="95"/>
      <c r="C9" s="95"/>
      <c r="D9" s="95"/>
      <c r="E9" s="95"/>
    </row>
    <row r="10" spans="1:5" ht="22.9" customHeight="1" x14ac:dyDescent="0.25">
      <c r="A10" s="104" t="s">
        <v>14</v>
      </c>
      <c r="B10" s="105"/>
      <c r="C10" s="105"/>
      <c r="D10" s="105"/>
      <c r="E10" s="105"/>
    </row>
    <row r="11" spans="1:5" ht="27" customHeight="1" x14ac:dyDescent="0.25">
      <c r="A11" s="95" t="s">
        <v>66</v>
      </c>
      <c r="B11" s="95"/>
      <c r="C11" s="95"/>
      <c r="D11" s="95"/>
      <c r="E11" s="95"/>
    </row>
    <row r="12" spans="1:5" ht="18" customHeight="1" x14ac:dyDescent="0.25">
      <c r="A12" s="93" t="s">
        <v>15</v>
      </c>
      <c r="B12" s="94"/>
      <c r="C12" s="94"/>
      <c r="D12" s="94"/>
      <c r="E12" s="94"/>
    </row>
    <row r="13" spans="1:5" x14ac:dyDescent="0.25">
      <c r="A13" s="95" t="s">
        <v>21</v>
      </c>
      <c r="B13" s="95"/>
      <c r="C13" s="95"/>
      <c r="D13" s="95"/>
      <c r="E13" s="95"/>
    </row>
    <row r="14" spans="1:5" ht="15.75" customHeight="1" x14ac:dyDescent="0.25">
      <c r="A14" s="93" t="s">
        <v>2</v>
      </c>
      <c r="B14" s="94"/>
      <c r="C14" s="94"/>
      <c r="D14" s="94"/>
      <c r="E14" s="94"/>
    </row>
    <row r="15" spans="1:5" x14ac:dyDescent="0.25">
      <c r="A15" s="95" t="s">
        <v>55</v>
      </c>
      <c r="B15" s="95"/>
      <c r="C15" s="95"/>
      <c r="D15" s="95"/>
      <c r="E15" s="95"/>
    </row>
    <row r="16" spans="1:5" x14ac:dyDescent="0.25">
      <c r="A16" s="93" t="s">
        <v>16</v>
      </c>
      <c r="B16" s="94"/>
      <c r="C16" s="94"/>
      <c r="D16" s="94"/>
      <c r="E16" s="94"/>
    </row>
    <row r="17" spans="1:7" ht="32.25" customHeight="1" x14ac:dyDescent="0.25">
      <c r="A17" s="95" t="s">
        <v>17</v>
      </c>
      <c r="B17" s="95"/>
      <c r="C17" s="95"/>
      <c r="D17" s="95"/>
      <c r="E17" s="95"/>
    </row>
    <row r="18" spans="1:7" ht="57.6" customHeight="1" x14ac:dyDescent="0.25">
      <c r="A18" s="95" t="s">
        <v>25</v>
      </c>
      <c r="B18" s="95"/>
      <c r="C18" s="95"/>
      <c r="D18" s="95"/>
      <c r="E18" s="95"/>
    </row>
    <row r="19" spans="1:7" ht="34.5" customHeight="1" x14ac:dyDescent="0.25">
      <c r="A19" s="96" t="s">
        <v>26</v>
      </c>
      <c r="B19" s="96"/>
      <c r="C19" s="96"/>
      <c r="D19" s="96"/>
      <c r="E19" s="96"/>
    </row>
    <row r="20" spans="1:7" ht="18" customHeight="1" x14ac:dyDescent="0.25">
      <c r="A20" s="96"/>
      <c r="B20" s="96"/>
      <c r="C20" s="96"/>
      <c r="D20" s="96"/>
      <c r="E20" s="96"/>
      <c r="F20" s="2">
        <v>2674.1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1" x14ac:dyDescent="0.25">
      <c r="A22" s="26" t="s">
        <v>42</v>
      </c>
      <c r="B22" s="8" t="s">
        <v>38</v>
      </c>
      <c r="C22" s="3" t="s">
        <v>4</v>
      </c>
      <c r="D22" s="3">
        <v>16.48</v>
      </c>
      <c r="E22" s="21">
        <f>D22*F20*G20</f>
        <v>132207.50399999999</v>
      </c>
    </row>
    <row r="23" spans="1:7" ht="25.5" x14ac:dyDescent="0.25">
      <c r="A23" s="6" t="s">
        <v>44</v>
      </c>
      <c r="B23" s="8" t="s">
        <v>45</v>
      </c>
      <c r="C23" s="3" t="s">
        <v>29</v>
      </c>
      <c r="D23" s="3"/>
      <c r="E23" s="7">
        <v>0</v>
      </c>
    </row>
    <row r="24" spans="1:7" x14ac:dyDescent="0.25">
      <c r="A24" s="6" t="s">
        <v>36</v>
      </c>
      <c r="B24" s="8" t="s">
        <v>22</v>
      </c>
      <c r="C24" s="3" t="s">
        <v>4</v>
      </c>
      <c r="D24" s="3">
        <v>6.06</v>
      </c>
      <c r="E24" s="7">
        <f>D24*F20*G20</f>
        <v>48615.137999999992</v>
      </c>
    </row>
    <row r="25" spans="1:7" x14ac:dyDescent="0.25">
      <c r="A25" s="6" t="s">
        <v>48</v>
      </c>
      <c r="B25" s="8" t="s">
        <v>118</v>
      </c>
      <c r="C25" s="3" t="s">
        <v>29</v>
      </c>
      <c r="D25" s="3"/>
      <c r="E25" s="7">
        <v>4527.05</v>
      </c>
    </row>
    <row r="26" spans="1:7" x14ac:dyDescent="0.25">
      <c r="A26" s="6" t="s">
        <v>49</v>
      </c>
      <c r="B26" s="8" t="s">
        <v>118</v>
      </c>
      <c r="C26" s="3" t="s">
        <v>29</v>
      </c>
      <c r="D26" s="3"/>
      <c r="E26" s="7">
        <v>5553.25</v>
      </c>
    </row>
    <row r="27" spans="1:7" x14ac:dyDescent="0.25">
      <c r="A27" s="6" t="s">
        <v>50</v>
      </c>
      <c r="B27" s="8" t="s">
        <v>118</v>
      </c>
      <c r="C27" s="3" t="s">
        <v>29</v>
      </c>
      <c r="D27" s="3"/>
      <c r="E27" s="7">
        <v>7087.33</v>
      </c>
    </row>
    <row r="28" spans="1:7" x14ac:dyDescent="0.25">
      <c r="A28" s="6" t="s">
        <v>27</v>
      </c>
      <c r="B28" s="8" t="s">
        <v>118</v>
      </c>
      <c r="C28" s="3" t="s">
        <v>29</v>
      </c>
      <c r="D28" s="3"/>
      <c r="E28" s="7">
        <f>170+1685.68</f>
        <v>1855.68</v>
      </c>
    </row>
    <row r="29" spans="1:7" x14ac:dyDescent="0.25">
      <c r="A29" s="25"/>
      <c r="B29" s="32"/>
      <c r="C29" s="3"/>
      <c r="D29" s="27"/>
      <c r="E29" s="7"/>
    </row>
    <row r="30" spans="1:7" s="12" customFormat="1" ht="14.25" x14ac:dyDescent="0.2">
      <c r="A30" s="9" t="s">
        <v>23</v>
      </c>
      <c r="B30" s="23"/>
      <c r="C30" s="10"/>
      <c r="D30" s="10"/>
      <c r="E30" s="11">
        <f>SUM(E22:E29)</f>
        <v>199845.95199999996</v>
      </c>
    </row>
    <row r="32" spans="1:7" ht="34.5" customHeight="1" x14ac:dyDescent="0.25">
      <c r="A32" s="97" t="s">
        <v>119</v>
      </c>
      <c r="B32" s="97"/>
      <c r="C32" s="97"/>
      <c r="D32" s="97"/>
      <c r="E32" s="97"/>
    </row>
    <row r="33" spans="1:9" ht="30" customHeight="1" x14ac:dyDescent="0.25">
      <c r="A33" s="95" t="s">
        <v>20</v>
      </c>
      <c r="B33" s="95"/>
      <c r="C33" s="95"/>
      <c r="D33" s="95"/>
      <c r="E33" s="95"/>
    </row>
    <row r="34" spans="1:9" ht="20.25" customHeight="1" x14ac:dyDescent="0.25">
      <c r="A34" s="95" t="s">
        <v>19</v>
      </c>
      <c r="B34" s="95"/>
      <c r="C34" s="95"/>
      <c r="D34" s="95"/>
      <c r="E34" s="95"/>
      <c r="F34" s="12"/>
      <c r="G34" s="12"/>
      <c r="H34" s="13"/>
    </row>
    <row r="35" spans="1:9" x14ac:dyDescent="0.25">
      <c r="A35" s="95" t="s">
        <v>30</v>
      </c>
      <c r="B35" s="95"/>
      <c r="C35" s="95"/>
      <c r="D35" s="95"/>
      <c r="E35" s="95"/>
    </row>
    <row r="36" spans="1:9" x14ac:dyDescent="0.25">
      <c r="A36" s="92" t="s">
        <v>5</v>
      </c>
      <c r="B36" s="92"/>
      <c r="C36" s="92"/>
      <c r="D36" s="92"/>
      <c r="E36" s="92"/>
    </row>
    <row r="37" spans="1:9" x14ac:dyDescent="0.25">
      <c r="A37" s="88" t="s">
        <v>62</v>
      </c>
      <c r="B37" s="88"/>
      <c r="C37" s="88"/>
      <c r="D37" s="88"/>
      <c r="E37" s="4"/>
    </row>
    <row r="38" spans="1:9" x14ac:dyDescent="0.25">
      <c r="B38" s="89" t="s">
        <v>18</v>
      </c>
      <c r="C38" s="89"/>
      <c r="D38" s="89"/>
      <c r="E38" s="5" t="s">
        <v>6</v>
      </c>
    </row>
    <row r="39" spans="1:9" x14ac:dyDescent="0.25">
      <c r="A39" s="51"/>
      <c r="B39" s="51"/>
      <c r="C39" s="51"/>
      <c r="D39" s="51"/>
      <c r="E39" s="51"/>
    </row>
    <row r="40" spans="1:9" ht="15" customHeight="1" x14ac:dyDescent="0.25">
      <c r="A40" s="106" t="s">
        <v>67</v>
      </c>
      <c r="B40" s="106"/>
      <c r="C40" s="106"/>
      <c r="D40" s="106"/>
      <c r="E40" s="106"/>
    </row>
    <row r="41" spans="1:9" x14ac:dyDescent="0.25">
      <c r="B41" s="90" t="s">
        <v>18</v>
      </c>
      <c r="C41" s="90"/>
      <c r="D41" s="90"/>
      <c r="E41" s="5" t="s">
        <v>6</v>
      </c>
    </row>
    <row r="42" spans="1:9" x14ac:dyDescent="0.25">
      <c r="A42" s="2" t="s">
        <v>56</v>
      </c>
    </row>
    <row r="43" spans="1:9" ht="14.45" customHeight="1" x14ac:dyDescent="0.25">
      <c r="A43" s="12" t="s">
        <v>35</v>
      </c>
      <c r="I43" s="91"/>
    </row>
    <row r="44" spans="1:9" x14ac:dyDescent="0.25">
      <c r="A44" s="2" t="s">
        <v>37</v>
      </c>
      <c r="B44" s="20">
        <f>'3кв'!B53</f>
        <v>7067.3829999999434</v>
      </c>
      <c r="I44" s="91"/>
    </row>
    <row r="45" spans="1:9" ht="31.5" x14ac:dyDescent="0.25">
      <c r="A45" s="18" t="s">
        <v>120</v>
      </c>
      <c r="B45" s="14"/>
    </row>
    <row r="46" spans="1:9" x14ac:dyDescent="0.25">
      <c r="A46" s="2" t="s">
        <v>32</v>
      </c>
      <c r="B46" s="14">
        <v>191934.1</v>
      </c>
      <c r="F46" s="2" t="s">
        <v>51</v>
      </c>
      <c r="G46" s="2">
        <v>4224.16</v>
      </c>
      <c r="H46" s="34" t="s">
        <v>52</v>
      </c>
    </row>
    <row r="47" spans="1:9" x14ac:dyDescent="0.25">
      <c r="A47" s="2" t="s">
        <v>33</v>
      </c>
      <c r="B47" s="14">
        <f>G50</f>
        <v>28555.39</v>
      </c>
      <c r="H47" s="34"/>
    </row>
    <row r="48" spans="1:9" ht="30" x14ac:dyDescent="0.25">
      <c r="A48" s="53" t="s">
        <v>43</v>
      </c>
      <c r="B48" s="14">
        <f>3*330</f>
        <v>990</v>
      </c>
      <c r="F48" s="2" t="s">
        <v>46</v>
      </c>
      <c r="G48" s="2">
        <v>17184.63</v>
      </c>
      <c r="H48" s="17" t="s">
        <v>90</v>
      </c>
    </row>
    <row r="49" spans="1:8" ht="30" x14ac:dyDescent="0.25">
      <c r="A49" s="53" t="s">
        <v>34</v>
      </c>
      <c r="B49" s="14">
        <f>E30</f>
        <v>199845.95199999996</v>
      </c>
      <c r="F49" s="2" t="s">
        <v>47</v>
      </c>
      <c r="G49" s="2">
        <f>3066.61+4079.99</f>
        <v>7146.6</v>
      </c>
      <c r="H49" s="17"/>
    </row>
    <row r="50" spans="1:8" x14ac:dyDescent="0.25">
      <c r="A50" s="15" t="s">
        <v>31</v>
      </c>
      <c r="B50" s="19">
        <f>B44+B46+B47+B48-B49</f>
        <v>28700.921000000002</v>
      </c>
      <c r="G50" s="2">
        <f>SUM(G46:G49)</f>
        <v>28555.39</v>
      </c>
      <c r="H50" s="17"/>
    </row>
    <row r="52" spans="1:8" x14ac:dyDescent="0.25">
      <c r="B52" s="16"/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6:E36"/>
    <mergeCell ref="A14:E14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7:D37"/>
    <mergeCell ref="B38:D38"/>
    <mergeCell ref="A40:E40"/>
    <mergeCell ref="B41:D41"/>
    <mergeCell ref="I43:I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SheetLayoutView="100" workbookViewId="0">
      <selection activeCell="B20" sqref="B20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107" t="s">
        <v>91</v>
      </c>
      <c r="B1" s="107"/>
      <c r="C1" s="107"/>
      <c r="D1" s="54"/>
    </row>
    <row r="2" spans="1:5" ht="15.75" x14ac:dyDescent="0.25">
      <c r="A2" s="108" t="s">
        <v>92</v>
      </c>
      <c r="B2" s="108"/>
      <c r="C2" s="108"/>
      <c r="D2" s="55"/>
    </row>
    <row r="3" spans="1:5" ht="15.75" x14ac:dyDescent="0.25">
      <c r="A3" s="108" t="s">
        <v>93</v>
      </c>
      <c r="B3" s="108"/>
      <c r="C3" s="108"/>
      <c r="D3" s="55"/>
    </row>
    <row r="4" spans="1:5" ht="15.75" x14ac:dyDescent="0.25">
      <c r="A4" s="107" t="s">
        <v>115</v>
      </c>
      <c r="B4" s="107"/>
      <c r="C4" s="107"/>
      <c r="D4" s="54"/>
    </row>
    <row r="5" spans="1:5" ht="15.75" x14ac:dyDescent="0.25">
      <c r="A5" s="109"/>
      <c r="B5" s="109"/>
      <c r="C5" s="109"/>
      <c r="D5" s="1"/>
    </row>
    <row r="6" spans="1:5" ht="15.75" x14ac:dyDescent="0.25">
      <c r="A6" s="55"/>
      <c r="B6" s="56" t="s">
        <v>94</v>
      </c>
      <c r="C6" s="57">
        <f>'1кв'!B46</f>
        <v>-25523.360000000001</v>
      </c>
      <c r="D6" s="58"/>
    </row>
    <row r="7" spans="1:5" ht="15.75" x14ac:dyDescent="0.25">
      <c r="A7" s="59" t="s">
        <v>95</v>
      </c>
      <c r="B7" s="56" t="s">
        <v>121</v>
      </c>
      <c r="C7" s="57"/>
      <c r="D7" s="58"/>
    </row>
    <row r="8" spans="1:5" ht="15.75" x14ac:dyDescent="0.25">
      <c r="A8" s="55"/>
      <c r="B8" s="60" t="s">
        <v>96</v>
      </c>
      <c r="C8" s="57"/>
      <c r="D8" s="58"/>
    </row>
    <row r="9" spans="1:5" ht="15.75" x14ac:dyDescent="0.25">
      <c r="A9" s="55"/>
      <c r="B9" s="6" t="s">
        <v>125</v>
      </c>
      <c r="C9" s="57"/>
      <c r="D9" s="58"/>
    </row>
    <row r="10" spans="1:5" ht="15.75" x14ac:dyDescent="0.25">
      <c r="A10" s="55"/>
      <c r="B10" s="6" t="s">
        <v>123</v>
      </c>
      <c r="C10" s="57"/>
      <c r="D10" s="58"/>
    </row>
    <row r="11" spans="1:5" ht="15.75" x14ac:dyDescent="0.25">
      <c r="A11" s="55"/>
      <c r="B11" s="6" t="s">
        <v>124</v>
      </c>
      <c r="C11" s="57"/>
      <c r="D11" s="58"/>
    </row>
    <row r="12" spans="1:5" ht="47.25" x14ac:dyDescent="0.25">
      <c r="B12" s="87" t="s">
        <v>129</v>
      </c>
      <c r="C12" s="62">
        <f>'1кв'!B48+'2кв'!B49+'3кв'!B49+'4кв'!B46</f>
        <v>773475.41</v>
      </c>
      <c r="D12" s="63"/>
    </row>
    <row r="13" spans="1:5" ht="15.75" x14ac:dyDescent="0.25">
      <c r="A13" t="s">
        <v>122</v>
      </c>
      <c r="B13" s="61" t="s">
        <v>126</v>
      </c>
      <c r="C13" s="62">
        <f>'1кв'!B49+'2кв'!B51+'3кв'!B50+'4кв'!B47</f>
        <v>76652.649999999994</v>
      </c>
      <c r="D13" s="63"/>
    </row>
    <row r="14" spans="1:5" ht="30" x14ac:dyDescent="0.25">
      <c r="A14" s="59"/>
      <c r="B14" s="64" t="s">
        <v>97</v>
      </c>
      <c r="C14" s="62">
        <f>'1кв'!B50+'2кв'!B52+'3кв'!B51+'4кв'!B48</f>
        <v>3960</v>
      </c>
      <c r="D14" s="63"/>
    </row>
    <row r="15" spans="1:5" ht="15.75" x14ac:dyDescent="0.25">
      <c r="A15" s="65"/>
      <c r="B15" s="61" t="s">
        <v>98</v>
      </c>
      <c r="C15" s="66">
        <f>SUM(C12:C14)</f>
        <v>854088.06</v>
      </c>
      <c r="D15" s="58"/>
      <c r="E15" s="70"/>
    </row>
    <row r="16" spans="1:5" ht="15.75" x14ac:dyDescent="0.25">
      <c r="A16" s="1"/>
      <c r="B16" s="110"/>
      <c r="C16" s="110"/>
      <c r="D16" s="67"/>
    </row>
    <row r="17" spans="1:6" ht="15.75" x14ac:dyDescent="0.25">
      <c r="A17" s="68" t="s">
        <v>99</v>
      </c>
      <c r="B17" s="26" t="s">
        <v>100</v>
      </c>
      <c r="C17" s="62">
        <f>'1кв'!E22+'2кв'!E22+'3кв'!E22+'4кв'!E22</f>
        <v>500751.96600000001</v>
      </c>
      <c r="D17" s="67"/>
    </row>
    <row r="18" spans="1:6" ht="15.75" x14ac:dyDescent="0.25">
      <c r="A18" s="68"/>
      <c r="B18" s="69" t="s">
        <v>101</v>
      </c>
      <c r="C18" s="62">
        <f>'1кв'!E23+'2кв'!E23+'3кв'!E23+'4кв'!E23</f>
        <v>0</v>
      </c>
      <c r="D18" s="67"/>
    </row>
    <row r="19" spans="1:6" ht="15.75" x14ac:dyDescent="0.25">
      <c r="A19" s="68"/>
      <c r="B19" s="69" t="s">
        <v>36</v>
      </c>
      <c r="C19" s="62">
        <f>'1кв'!E24+'2кв'!E24+'3кв'!E24+'4кв'!E24</f>
        <v>184192.00799999997</v>
      </c>
      <c r="D19" s="67"/>
    </row>
    <row r="20" spans="1:6" ht="15.75" x14ac:dyDescent="0.25">
      <c r="A20" s="68"/>
      <c r="B20" s="6" t="s">
        <v>48</v>
      </c>
      <c r="C20" s="62">
        <f>'1кв'!E25+'2кв'!E25+'3кв'!E25+'4кв'!E25</f>
        <v>15552.900000000001</v>
      </c>
      <c r="D20" s="67"/>
    </row>
    <row r="21" spans="1:6" ht="15.75" x14ac:dyDescent="0.25">
      <c r="A21" s="68"/>
      <c r="B21" s="6" t="s">
        <v>49</v>
      </c>
      <c r="C21" s="62">
        <f>'1кв'!E26+'2кв'!E26+'3кв'!E26+'4кв'!E26</f>
        <v>18415.45</v>
      </c>
      <c r="D21" s="67"/>
    </row>
    <row r="22" spans="1:6" ht="15.75" x14ac:dyDescent="0.25">
      <c r="A22" s="68"/>
      <c r="B22" s="6" t="s">
        <v>50</v>
      </c>
      <c r="C22" s="62">
        <f>'1кв'!E27+'2кв'!E27+'3кв'!E27+'4кв'!E27</f>
        <v>24348.9</v>
      </c>
      <c r="D22" s="67"/>
    </row>
    <row r="23" spans="1:6" ht="15.75" x14ac:dyDescent="0.25">
      <c r="A23" s="1"/>
      <c r="B23" s="6" t="s">
        <v>27</v>
      </c>
      <c r="C23" s="62">
        <f>'1кв'!E28+'2кв'!E28+'3кв'!E28+'4кв'!E28</f>
        <v>7684.1500000000005</v>
      </c>
      <c r="D23" s="67"/>
      <c r="E23" s="70"/>
    </row>
    <row r="24" spans="1:6" ht="15.75" x14ac:dyDescent="0.25">
      <c r="A24" s="68"/>
      <c r="B24" s="71" t="s">
        <v>127</v>
      </c>
      <c r="C24" s="72">
        <f>'1кв'!E29+'1кв'!E30+'2кв'!E30+'3кв'!E30+'3кв'!E31</f>
        <v>3281.8049999999994</v>
      </c>
      <c r="D24" s="67"/>
    </row>
    <row r="25" spans="1:6" ht="15.75" x14ac:dyDescent="0.25">
      <c r="A25" s="68"/>
      <c r="B25" s="74" t="s">
        <v>82</v>
      </c>
      <c r="C25" s="86">
        <f>'3кв'!E29</f>
        <v>-3076</v>
      </c>
      <c r="D25" s="67"/>
    </row>
    <row r="26" spans="1:6" ht="15.75" x14ac:dyDescent="0.25">
      <c r="A26" s="68"/>
      <c r="B26" s="73" t="s">
        <v>102</v>
      </c>
      <c r="C26" s="72">
        <f>SUM(C28:C29)</f>
        <v>48712.6</v>
      </c>
      <c r="D26" s="67"/>
    </row>
    <row r="27" spans="1:6" ht="15.75" x14ac:dyDescent="0.25">
      <c r="A27" s="68"/>
      <c r="B27" s="60" t="s">
        <v>96</v>
      </c>
      <c r="C27" s="72"/>
      <c r="D27" s="67"/>
    </row>
    <row r="28" spans="1:6" ht="15.75" x14ac:dyDescent="0.25">
      <c r="A28" s="68"/>
      <c r="B28" s="74" t="s">
        <v>103</v>
      </c>
      <c r="C28" s="75">
        <f>'2кв'!E29</f>
        <v>13990.4</v>
      </c>
      <c r="D28" s="67"/>
    </row>
    <row r="29" spans="1:6" ht="15.75" x14ac:dyDescent="0.25">
      <c r="A29" s="68"/>
      <c r="B29" s="74" t="s">
        <v>128</v>
      </c>
      <c r="C29" s="75">
        <f>'2кв'!E31</f>
        <v>34722.199999999997</v>
      </c>
      <c r="D29" s="67"/>
    </row>
    <row r="30" spans="1:6" ht="15.75" x14ac:dyDescent="0.25">
      <c r="A30" s="1"/>
      <c r="B30" s="76" t="s">
        <v>104</v>
      </c>
      <c r="C30" s="77">
        <f>SUM(C17:C26)</f>
        <v>799863.77899999998</v>
      </c>
      <c r="D30" s="67"/>
      <c r="E30" s="70">
        <f>'1кв'!E32+'2кв'!E33+'3кв'!E33+'4кв'!E30</f>
        <v>799863.77899999998</v>
      </c>
      <c r="F30" s="70">
        <f>C30-E30</f>
        <v>0</v>
      </c>
    </row>
    <row r="31" spans="1:6" ht="15.75" x14ac:dyDescent="0.25">
      <c r="A31" s="1"/>
      <c r="B31" s="78" t="s">
        <v>105</v>
      </c>
      <c r="C31" s="79">
        <f>C6+C15-C30</f>
        <v>28700.921000000089</v>
      </c>
      <c r="D31" s="67"/>
    </row>
    <row r="32" spans="1:6" ht="15.75" x14ac:dyDescent="0.25">
      <c r="A32" s="1"/>
      <c r="B32" s="59"/>
      <c r="C32" s="59"/>
      <c r="D32" s="67"/>
    </row>
    <row r="33" spans="1:4" ht="15.75" x14ac:dyDescent="0.25">
      <c r="A33" s="1"/>
      <c r="B33" s="80" t="s">
        <v>106</v>
      </c>
      <c r="C33" s="80"/>
      <c r="D33" s="67"/>
    </row>
    <row r="34" spans="1:4" ht="15.75" x14ac:dyDescent="0.25">
      <c r="A34" s="1"/>
      <c r="B34" s="80" t="s">
        <v>107</v>
      </c>
      <c r="C34" s="81">
        <v>64978.67</v>
      </c>
      <c r="D34" s="67"/>
    </row>
    <row r="35" spans="1:4" ht="15.75" x14ac:dyDescent="0.25">
      <c r="A35" s="1"/>
      <c r="B35" s="82" t="s">
        <v>108</v>
      </c>
      <c r="C35" s="83">
        <v>65669.570000000007</v>
      </c>
      <c r="D35" s="67"/>
    </row>
    <row r="36" spans="1:4" ht="15.75" x14ac:dyDescent="0.25">
      <c r="A36" s="1"/>
      <c r="B36" s="80" t="s">
        <v>109</v>
      </c>
      <c r="C36" s="84">
        <f>C35-C34</f>
        <v>690.90000000000873</v>
      </c>
      <c r="D36" s="67"/>
    </row>
    <row r="37" spans="1:4" ht="15.75" x14ac:dyDescent="0.25">
      <c r="A37" s="1"/>
      <c r="B37" s="59"/>
      <c r="C37" s="59"/>
      <c r="D37" s="67"/>
    </row>
    <row r="38" spans="1:4" ht="15.75" x14ac:dyDescent="0.25">
      <c r="A38" s="1"/>
      <c r="B38" s="59"/>
      <c r="C38" s="59"/>
      <c r="D38" s="67"/>
    </row>
    <row r="39" spans="1:4" ht="15.75" x14ac:dyDescent="0.25">
      <c r="A39" s="1"/>
      <c r="B39" s="59"/>
      <c r="C39" s="59"/>
      <c r="D39" s="67"/>
    </row>
    <row r="40" spans="1:4" ht="15.75" x14ac:dyDescent="0.25">
      <c r="A40" s="1" t="s">
        <v>110</v>
      </c>
      <c r="B40" s="59" t="s">
        <v>111</v>
      </c>
      <c r="C40" s="59"/>
      <c r="D40" s="67"/>
    </row>
    <row r="41" spans="1:4" ht="15.75" x14ac:dyDescent="0.25">
      <c r="A41" s="1"/>
      <c r="B41" s="59" t="s">
        <v>112</v>
      </c>
      <c r="C41" s="59"/>
      <c r="D41" s="67"/>
    </row>
    <row r="42" spans="1:4" ht="15.75" x14ac:dyDescent="0.25">
      <c r="A42" s="1"/>
      <c r="B42" s="59" t="s">
        <v>113</v>
      </c>
      <c r="C42" s="59"/>
      <c r="D42" s="67"/>
    </row>
    <row r="43" spans="1:4" ht="15.75" x14ac:dyDescent="0.25">
      <c r="A43" s="1"/>
      <c r="B43" s="59"/>
      <c r="C43" s="59"/>
      <c r="D43" s="67"/>
    </row>
    <row r="44" spans="1:4" ht="15.75" x14ac:dyDescent="0.25">
      <c r="A44" s="1"/>
      <c r="B44" s="59"/>
      <c r="C44" s="59"/>
      <c r="D44" s="67"/>
    </row>
    <row r="45" spans="1:4" ht="15.75" x14ac:dyDescent="0.25">
      <c r="A45" s="1"/>
      <c r="B45" s="59" t="s">
        <v>114</v>
      </c>
      <c r="C45" s="59"/>
      <c r="D45" s="67"/>
    </row>
    <row r="46" spans="1:4" ht="15.75" x14ac:dyDescent="0.25">
      <c r="A46" s="1"/>
      <c r="B46" s="59"/>
      <c r="C46" s="59"/>
      <c r="D46" s="67"/>
    </row>
    <row r="47" spans="1:4" ht="15.75" x14ac:dyDescent="0.25">
      <c r="A47" s="1"/>
      <c r="B47" s="59"/>
      <c r="C47" s="59"/>
      <c r="D47" s="67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2024-02-15T12:24:26Z</dcterms:modified>
</cp:coreProperties>
</file>